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TI_PUB_SITE" sheetId="4" r:id="rId1"/>
  </sheets>
  <definedNames>
    <definedName name="_xlnm._FilterDatabase" localSheetId="0" hidden="1">REP_EST_TI_PUB_SITE!$A$9:$O$10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F41ECAF4_8E52_4E15_8A8C_3D6EDBC308BB_.wvu.FilterData" localSheetId="0" hidden="1">REP_EST_TI_PUB_SITE!$C$9:$O$10</definedName>
  </definedNames>
  <calcPr calcId="145621"/>
  <customWorkbookViews>
    <customWorkbookView name="Filtro 2" guid="{C3FF36A7-E2FF-4D72-9C2E-56FA2C5448BC}" maximized="1" windowWidth="0" windowHeight="0" activeSheetId="0"/>
    <customWorkbookView name="Filtro 1" guid="{F41ECAF4-8E52-4E15-8A8C-3D6EDBC308BB}" maximized="1" windowWidth="0" windowHeight="0" activeSheetId="0"/>
    <customWorkbookView name="Mauro" guid="{6883281A-701D-4F0E-8DDF-5785C1E3095C}" maximized="1" windowWidth="0" windowHeight="0" activeSheetId="0"/>
    <customWorkbookView name="Marta" guid="{C79EA095-386E-4748-AEBF-A5F66A8E13A4}" maximized="1" windowWidth="0" windowHeight="0" activeSheetId="0"/>
  </customWorkbookViews>
</workbook>
</file>

<file path=xl/calcChain.xml><?xml version="1.0" encoding="utf-8"?>
<calcChain xmlns="http://schemas.openxmlformats.org/spreadsheetml/2006/main">
  <c r="E6" i="4" l="1"/>
  <c r="O6" i="4" l="1"/>
  <c r="C7" i="4" l="1"/>
  <c r="G6" i="4"/>
  <c r="I6" i="4"/>
  <c r="K6" i="4"/>
  <c r="F6" i="4"/>
  <c r="J6" i="4"/>
  <c r="H6" i="4"/>
  <c r="A9" i="4"/>
  <c r="F9" i="4"/>
  <c r="L9" i="4"/>
  <c r="E9" i="4"/>
  <c r="K9" i="4"/>
  <c r="J9" i="4"/>
  <c r="G9" i="4"/>
  <c r="N9" i="4"/>
  <c r="B9" i="4"/>
  <c r="D9" i="4"/>
  <c r="H9" i="4"/>
  <c r="C9" i="4"/>
  <c r="M9" i="4"/>
  <c r="I9" i="4"/>
</calcChain>
</file>

<file path=xl/sharedStrings.xml><?xml version="1.0" encoding="utf-8"?>
<sst xmlns="http://schemas.openxmlformats.org/spreadsheetml/2006/main" count="28" uniqueCount="26">
  <si>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</si>
  <si>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</si>
  <si>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</si>
  <si>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</si>
  <si>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</si>
  <si>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</si>
  <si>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</si>
  <si>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</si>
  <si>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</si>
  <si>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F. INTEGRAL</t>
  </si>
  <si>
    <t>E. F.  IND. /QUIL  INT</t>
  </si>
  <si>
    <t>E. M. INTEGRAL</t>
  </si>
  <si>
    <t>INTERNATO</t>
  </si>
  <si>
    <t>AGRÍCOLA</t>
  </si>
  <si>
    <t>SERVIDORES</t>
  </si>
  <si>
    <t>001</t>
  </si>
  <si>
    <t>Palmas</t>
  </si>
  <si>
    <t>1505</t>
  </si>
  <si>
    <t>A.P.M.DA ESC. EST. DE I GRAU VILA UNIAO</t>
  </si>
  <si>
    <t>01926551000143</t>
  </si>
  <si>
    <t>255734</t>
  </si>
  <si>
    <t>E. M. IND./QUIL  INTEGRAL</t>
  </si>
  <si>
    <t>Superintendência de Administração, Infraestrutura e Finanças</t>
  </si>
  <si>
    <t>Diretoria de Apoio às Escolas</t>
  </si>
  <si>
    <t>Núcleo de Alimentação</t>
  </si>
  <si>
    <t>4º REPASSE TESOURO ESTADUAL - PNAE TOCANTINS - ESC. PERÍODO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</si>
</sst>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"/>
      <color rgb="FF0C343D"/>
      <name val="Arial"/>
    </font>
    <font>
      <b/>
      <sz val="9"/>
      <color rgb="FF000000"/>
      <name val="Calibri"/>
    </font>
    <font>
      <b/>
      <sz val="12"/>
      <color rgb="FFFFFFFF"/>
      <name val="Arial"/>
    </font>
    <font>
      <b/>
      <sz val="18"/>
      <color rgb="FF000000"/>
      <name val="Arial"/>
    </font>
    <font>
      <b/>
      <sz val="14"/>
      <color rgb="FF666666"/>
      <name val="Arial"/>
    </font>
    <font>
      <b/>
      <sz val="11"/>
      <color rgb="FF000000"/>
      <name val="Arial"/>
    </font>
    <font>
      <b/>
      <sz val="14"/>
      <color rgb="FFFFFFFF"/>
      <name val="Calibri"/>
    </font>
    <font>
      <sz val="10"/>
      <color rgb="FF000000"/>
      <name val="Arial"/>
      <family val="2"/>
    </font>
    <font>
      <sz val="10"/>
      <name val="Arial"/>
      <family val="2"/>
    </font>
    <font>
      <b/>
      <sz val="1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000000"/>
        <bgColor rgb="FF000000"/>
      </patternFill>
    </fill>
    <fill>
      <patternFill patternType="solid">
        <fgColor theme="8" tint="0.79998168889431442"/>
        <bgColor rgb="FFD9D9D9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1"/>
  </cellStyleXfs>
  <cellXfs count="42">
    <xf numFmtId="0" fontId="0" fillId="0" borderId="0" xfId="0" applyFont="1" applyAlignment="1"/>
    <xf numFmtId="0" fontId="8" fillId="5" borderId="0" xfId="0" applyFont="1" applyFill="1" applyAlignment="1">
      <alignment horizontal="center" wrapText="1"/>
    </xf>
    <xf numFmtId="49" fontId="8" fillId="5" borderId="0" xfId="0" applyNumberFormat="1" applyFont="1" applyFill="1" applyAlignment="1">
      <alignment horizontal="center" wrapText="1"/>
    </xf>
    <xf numFmtId="0" fontId="2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vertical="center"/>
    </xf>
    <xf numFmtId="0" fontId="16" fillId="6" borderId="2" xfId="0" applyFont="1" applyFill="1" applyBorder="1" applyAlignment="1">
      <alignment vertical="center"/>
    </xf>
    <xf numFmtId="49" fontId="16" fillId="6" borderId="2" xfId="0" applyNumberFormat="1" applyFont="1" applyFill="1" applyBorder="1" applyAlignment="1">
      <alignment vertical="center"/>
    </xf>
    <xf numFmtId="4" fontId="16" fillId="6" borderId="2" xfId="0" applyNumberFormat="1" applyFont="1" applyFill="1" applyBorder="1" applyAlignment="1">
      <alignment vertical="center"/>
    </xf>
    <xf numFmtId="49" fontId="16" fillId="6" borderId="2" xfId="0" applyNumberFormat="1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vertical="center"/>
    </xf>
    <xf numFmtId="4" fontId="16" fillId="6" borderId="4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textRotation="90"/>
    </xf>
    <xf numFmtId="49" fontId="7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0" fontId="0" fillId="0" borderId="1" xfId="0" applyFont="1" applyBorder="1" applyAlignment="1"/>
    <xf numFmtId="0" fontId="13" fillId="3" borderId="8" xfId="0" applyFont="1" applyFill="1" applyBorder="1" applyAlignment="1">
      <alignment horizontal="center" wrapText="1"/>
    </xf>
    <xf numFmtId="4" fontId="13" fillId="3" borderId="9" xfId="0" applyNumberFormat="1" applyFont="1" applyFill="1" applyBorder="1" applyAlignment="1">
      <alignment horizontal="center" wrapText="1"/>
    </xf>
    <xf numFmtId="49" fontId="14" fillId="7" borderId="9" xfId="0" applyNumberFormat="1" applyFont="1" applyFill="1" applyBorder="1" applyAlignment="1">
      <alignment horizontal="left"/>
    </xf>
    <xf numFmtId="4" fontId="10" fillId="7" borderId="10" xfId="0" applyNumberFormat="1" applyFont="1" applyFill="1" applyBorder="1"/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left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49" fontId="14" fillId="7" borderId="9" xfId="0" applyNumberFormat="1" applyFont="1" applyFill="1" applyBorder="1" applyAlignment="1">
      <alignment horizontal="left"/>
    </xf>
    <xf numFmtId="0" fontId="2" fillId="0" borderId="9" xfId="0" applyFont="1" applyBorder="1"/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17" fillId="8" borderId="5" xfId="0" applyFont="1" applyFill="1" applyBorder="1" applyAlignment="1">
      <alignment horizontal="center" vertical="center"/>
    </xf>
    <xf numFmtId="0" fontId="17" fillId="8" borderId="6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419100</xdr:colOff>
      <xdr:row>0</xdr:row>
      <xdr:rowOff>142875</xdr:rowOff>
    </xdr:from>
    <xdr:ext cx="2533650" cy="6191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39150" y="142875"/>
          <a:ext cx="2533650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2552700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7207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10"/>
  <sheetViews>
    <sheetView showGridLines="0" tabSelected="1" zoomScaleNormal="100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 x14ac:dyDescent="0.2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5" width="11.85546875" customWidth="1"/>
    <col min="6" max="6" width="10.425781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0.85546875" customWidth="1"/>
    <col min="12" max="12" width="7.42578125" customWidth="1"/>
    <col min="13" max="13" width="9.42578125" customWidth="1"/>
    <col min="14" max="14" width="12.7109375" customWidth="1"/>
    <col min="15" max="15" width="14.42578125" customWidth="1"/>
  </cols>
  <sheetData>
    <row r="1" spans="1:16" ht="24.95" customHeight="1" x14ac:dyDescent="0.25">
      <c r="A1" s="15" t="s">
        <v>22</v>
      </c>
      <c r="B1" s="13"/>
      <c r="C1" s="13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6" ht="24.95" customHeight="1" x14ac:dyDescent="0.25">
      <c r="A2" s="15" t="s">
        <v>23</v>
      </c>
      <c r="B2" s="13"/>
      <c r="C2" s="13"/>
      <c r="D2" s="12"/>
      <c r="E2" s="12"/>
      <c r="F2" s="12"/>
      <c r="G2" s="12"/>
      <c r="H2" s="12"/>
      <c r="I2" s="12"/>
      <c r="J2" s="12"/>
      <c r="K2" s="12"/>
      <c r="L2" s="14"/>
      <c r="M2" s="14"/>
      <c r="N2" s="14"/>
      <c r="O2" s="12"/>
    </row>
    <row r="3" spans="1:16" s="4" customFormat="1" ht="24.95" customHeight="1" thickBot="1" x14ac:dyDescent="0.3">
      <c r="A3" s="15" t="s">
        <v>24</v>
      </c>
      <c r="B3" s="13"/>
      <c r="C3" s="13"/>
      <c r="D3" s="12"/>
      <c r="E3" s="12"/>
      <c r="F3" s="12"/>
      <c r="G3" s="12"/>
      <c r="H3" s="12"/>
      <c r="I3" s="12"/>
      <c r="J3" s="12"/>
      <c r="K3" s="12"/>
      <c r="L3" s="14"/>
      <c r="M3" s="14"/>
      <c r="N3" s="14"/>
      <c r="O3" s="12"/>
    </row>
    <row r="4" spans="1:16" s="4" customFormat="1" ht="44.25" customHeight="1" thickBot="1" x14ac:dyDescent="0.25">
      <c r="A4" s="39" t="s">
        <v>25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1:16" s="4" customFormat="1" ht="18.75" customHeight="1" thickBot="1" x14ac:dyDescent="0.3">
      <c r="A5" s="13"/>
      <c r="B5" s="13"/>
      <c r="C5" s="13"/>
      <c r="D5" s="12"/>
      <c r="E5" s="12"/>
      <c r="F5" s="12"/>
      <c r="G5" s="12"/>
      <c r="H5" s="12"/>
      <c r="I5" s="12"/>
      <c r="J5" s="12"/>
      <c r="K5" s="12"/>
      <c r="L5" s="14"/>
      <c r="M5" s="14"/>
      <c r="N5" s="14"/>
      <c r="O5" s="12"/>
    </row>
    <row r="6" spans="1:16" s="4" customFormat="1" ht="18.75" customHeight="1" thickBot="1" x14ac:dyDescent="0.35">
      <c r="A6" s="16"/>
      <c r="B6" s="16"/>
      <c r="C6" s="16"/>
      <c r="D6" s="23" t="s">
        <v>0</v>
      </c>
      <c r="E6" s="24">
        <f>SUBTOTAL(9,E10:E10)</f>
        <v>11440</v>
      </c>
      <c r="F6" s="24">
        <f>SUBTOTAL(9,F10:F10)</f>
        <v>0</v>
      </c>
      <c r="G6" s="24">
        <f>SUBTOTAL(9,G10:G10)</f>
        <v>832</v>
      </c>
      <c r="H6" s="24">
        <f>SUBTOTAL(9,H10:H10)</f>
        <v>0</v>
      </c>
      <c r="I6" s="24">
        <f>SUBTOTAL(9,I10:I10)</f>
        <v>0</v>
      </c>
      <c r="J6" s="24">
        <f>SUBTOTAL(9,J10:J10)</f>
        <v>0</v>
      </c>
      <c r="K6" s="24">
        <f>SUBTOTAL(9,K10:K10)</f>
        <v>1541.4</v>
      </c>
      <c r="L6" s="25"/>
      <c r="M6" s="35" t="s">
        <v>1</v>
      </c>
      <c r="N6" s="36"/>
      <c r="O6" s="26">
        <f>SUM(O10:O10)</f>
        <v>13813.4</v>
      </c>
    </row>
    <row r="7" spans="1:16" ht="59.25" customHeight="1" thickBot="1" x14ac:dyDescent="0.25">
      <c r="A7" s="27" t="s">
        <v>2</v>
      </c>
      <c r="B7" s="28" t="s">
        <v>3</v>
      </c>
      <c r="C7" s="29" t="str">
        <f>"UNIDADES EXECUTORAS = " &amp; COUNTA(C10:C10)</f>
        <v>UNIDADES EXECUTORAS = 1</v>
      </c>
      <c r="D7" s="30" t="s">
        <v>4</v>
      </c>
      <c r="E7" s="31" t="s">
        <v>9</v>
      </c>
      <c r="F7" s="31" t="s">
        <v>10</v>
      </c>
      <c r="G7" s="31" t="s">
        <v>11</v>
      </c>
      <c r="H7" s="31" t="s">
        <v>21</v>
      </c>
      <c r="I7" s="31" t="s">
        <v>12</v>
      </c>
      <c r="J7" s="31" t="s">
        <v>13</v>
      </c>
      <c r="K7" s="32" t="s">
        <v>14</v>
      </c>
      <c r="L7" s="33" t="s">
        <v>5</v>
      </c>
      <c r="M7" s="33" t="s">
        <v>6</v>
      </c>
      <c r="N7" s="33" t="s">
        <v>7</v>
      </c>
      <c r="O7" s="34" t="s">
        <v>8</v>
      </c>
    </row>
    <row r="8" spans="1:16" ht="13.5" customHeight="1" x14ac:dyDescent="0.25">
      <c r="A8" s="16"/>
      <c r="B8" s="16"/>
      <c r="C8" s="16"/>
      <c r="D8" s="17"/>
      <c r="E8" s="18"/>
      <c r="F8" s="18"/>
      <c r="G8" s="18"/>
      <c r="H8" s="18"/>
      <c r="I8" s="18"/>
      <c r="J8" s="18"/>
      <c r="K8" s="18"/>
      <c r="L8" s="19"/>
      <c r="M8" s="20"/>
      <c r="N8" s="21"/>
      <c r="O8" s="22"/>
    </row>
    <row r="9" spans="1:16" ht="13.5" customHeight="1" x14ac:dyDescent="0.2">
      <c r="A9" s="1" t="str">
        <f ca="1">IFERROR(__xludf.DUMMYFUNCTION("QUERY('REP2'!A5:AP652,""select A,B,C,D,AC,J,AI,Q,S,T,U,V,W,X WHERE (NOT AC=0 OR NOT AI=0 OR NOT Q=0 OR NOT S=0 OR NOT T=0) AND NOT U=0 AND Y=0"")"),"REGIONAL  REGIONAL ")</f>
        <v xml:space="preserve">REGIONAL  REGIONAL </v>
      </c>
      <c r="B9" s="1" t="str">
        <f ca="1">IFERROR(__xludf.DUMMYFUNCTION("""COMPUTED_VALUE"""),"MUNICÍPIO MUNICÍPIO")</f>
        <v>MUNICÍPIO MUNICÍPIO</v>
      </c>
      <c r="C9" s="1" t="str">
        <f ca="1">IFERROR(__xludf.DUMMYFUNCTION("""COMPUTED_VALUE"""),"UNIDADE EXECUTORA UNIDADE EXECUTORA")</f>
        <v>UNIDADE EXECUTORA UNIDADE EXECUTORA</v>
      </c>
      <c r="D9" s="1" t="str">
        <f ca="1">IFERROR(__xludf.DUMMYFUNCTION("""COMPUTED_VALUE"""),"CNPJ CNPJ")</f>
        <v>CNPJ CNPJ</v>
      </c>
      <c r="E9" s="1" t="str">
        <f ca="1">IFERROR(__xludf.DUMMYFUNCTION("""COMPUTED_VALUE"""),"E. F. INTEGRAL E. F. INTEGRAL")</f>
        <v>E. F. INTEGRAL E. F. INTEGRAL</v>
      </c>
      <c r="F9" s="1" t="str">
        <f ca="1">IFERROR(__xludf.DUMMYFUNCTION("""COMPUTED_VALUE"""),"E. F.  IND. /QUIL  INT product(E . F IND./QUIL  INT52())")</f>
        <v>E. F.  IND. /QUIL  INT product(E . F IND./QUIL  INT52())</v>
      </c>
      <c r="G9" s="1" t="str">
        <f ca="1">IFERROR(__xludf.DUMMYFUNCTION("""COMPUTED_VALUE"""),"E. M. INTEGRAL E. M. INTEGRAL")</f>
        <v>E. M. INTEGRAL E. M. INTEGRAL</v>
      </c>
      <c r="H9" s="1" t="str">
        <f ca="1">IFERROR(__xludf.DUMMYFUNCTION("""COMPUTED_VALUE"""),"E. M. IND./QUIL  INT product(E. M. IND./QUIL  INT52())")</f>
        <v>E. M. IND./QUIL  INT product(E. M. IND./QUIL  INT52())</v>
      </c>
      <c r="I9" s="1" t="str">
        <f ca="1">IFERROR(__xludf.DUMMYFUNCTION("""COMPUTED_VALUE"""),"INTERNATO product(INTERNATO/ AGRÍCOLA140.4())")</f>
        <v>INTERNATO product(INTERNATO/ AGRÍCOLA140.4())</v>
      </c>
      <c r="J9" s="1" t="str">
        <f ca="1">IFERROR(__xludf.DUMMYFUNCTION("""COMPUTED_VALUE"""),"AGRÍCOLA product(80())")</f>
        <v>AGRÍCOLA product(80())</v>
      </c>
      <c r="K9" s="1" t="str">
        <f ca="1">IFERROR(__xludf.DUMMYFUNCTION("""COMPUTED_VALUE"""),"SERVIDORES INTERNATO E AGRICOLA E INTEGRAL product(73.4())")</f>
        <v>SERVIDORES INTERNATO E AGRICOLA E INTEGRAL product(73.4())</v>
      </c>
      <c r="L9" s="2" t="str">
        <f ca="1">IFERROR(__xludf.DUMMYFUNCTION("""COMPUTED_VALUE"""),"BANCO BANCO")</f>
        <v>BANCO BANCO</v>
      </c>
      <c r="M9" s="2" t="str">
        <f ca="1">IFERROR(__xludf.DUMMYFUNCTION("""COMPUTED_VALUE"""),"AGENCIA AGENCIA")</f>
        <v>AGENCIA AGENCIA</v>
      </c>
      <c r="N9" s="2" t="str">
        <f ca="1">IFERROR(__xludf.DUMMYFUNCTION("""COMPUTED_VALUE"""),"CONTA CORRENTE C. CORRENTE")</f>
        <v>CONTA CORRENTE C. CORRENTE</v>
      </c>
      <c r="O9" s="1" t="s">
        <v>8</v>
      </c>
      <c r="P9" s="3"/>
    </row>
    <row r="10" spans="1:16" s="5" customFormat="1" ht="24" customHeight="1" x14ac:dyDescent="0.2">
      <c r="A10" s="10" t="s">
        <v>16</v>
      </c>
      <c r="B10" s="6" t="s">
        <v>16</v>
      </c>
      <c r="C10" s="6" t="s">
        <v>18</v>
      </c>
      <c r="D10" s="7" t="s">
        <v>19</v>
      </c>
      <c r="E10" s="8">
        <v>11440</v>
      </c>
      <c r="F10" s="8">
        <v>0</v>
      </c>
      <c r="G10" s="8">
        <v>832</v>
      </c>
      <c r="H10" s="8">
        <v>0</v>
      </c>
      <c r="I10" s="8">
        <v>0</v>
      </c>
      <c r="J10" s="8">
        <v>0</v>
      </c>
      <c r="K10" s="8">
        <v>1541.4</v>
      </c>
      <c r="L10" s="7" t="s">
        <v>15</v>
      </c>
      <c r="M10" s="7" t="s">
        <v>17</v>
      </c>
      <c r="N10" s="9" t="s">
        <v>20</v>
      </c>
      <c r="O10" s="11">
        <v>13813.4</v>
      </c>
    </row>
  </sheetData>
  <autoFilter ref="A9:O10"/>
  <customSheetViews>
    <customSheetView guid="{F41ECAF4-8E52-4E15-8A8C-3D6EDBC308BB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M6:N6"/>
    <mergeCell ref="D1:O1"/>
    <mergeCell ref="A4:O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REP_EST_TI_PUB_SITE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2019-07-04T13:42:56Z</dcterms:modified>
</cp:coreProperties>
</file>